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<sst xmlns="http://schemas.openxmlformats.org/spreadsheetml/2006/main" count="121" uniqueCount="115">
  <si>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</si>
  <si>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</si>
  <si>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</si>
  <si>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</si>
  <si>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</si>
  <si>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</si>
  <si>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</si>
  <si>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</si>
  <si>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</si>
  <si>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</si>
  <si>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</si>
  <si>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</si>
  <si>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</si>
  <si>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</si>
  <si>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</si>
  <si>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</si>
  <si>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</si>
  <si>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</si>
  <si>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</si>
  <si>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</si>
  <si>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</si>
  <si>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</si>
  <si>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</si>
  <si>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</si>
  <si>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</si>
  <si>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</si>
  <si>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</si>
  <si>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</si>
  <si>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</si>
  <si>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</si>
  <si>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</si>
  <si>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</si>
  <si>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</si>
  <si>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</si>
  <si>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</si>
  <si>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</si>
  <si>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</si>
  <si>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</si>
  <si>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</si>
  <si>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</si>
  <si>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</si>
  <si>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</si>
  <si>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</si>
  <si>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</si>
  <si>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</si>
  <si>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</si>
  <si>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</si>
  <si>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</si>
  <si>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</si>
  <si>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</si>
  <si>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</si>
  <si>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</si>
  <si>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</si>
  <si>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</si>
  <si>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</si>
  <si>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</si>
  <si>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</si>
  <si>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</si>
  <si>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</si>
  <si>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</si>
  <si>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</si>
  <si>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</si>
  <si>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</si>
  <si>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</si>
  <si>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</si>
  <si>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</si>
  <si>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</si>
  <si>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</si>
  <si>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</si>
  <si>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</si>
  <si>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</si>
  <si>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</si>
  <si>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</si>
  <si>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</si>
  <si>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</si>
  <si>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</si>
  <si>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</si>
  <si>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</si>
  <si>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</si>
  <si>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</si>
  <si>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</si>
  <si>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</si>
  <si>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</si>
  <si>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</si>
  <si>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</si>
  <si>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</si>
  <si>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</si>
  <si>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</si>
  <si>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</si>
  <si>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</si>
  <si>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</si>
  <si>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</si>
  <si>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</si>
  <si>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</si>
  <si>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</si>
  <si>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</si>
  <si>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</si>
  <si>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</si>
  <si>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</si>
  <si>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</si>
  <si>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</si>
  <si>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</si>
  <si>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</si>
  <si>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</si>
  <si>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</si>
  <si>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</si>
  <si>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</si>
  <si>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</si>
  <si>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</si>
  <si>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</si>
  <si>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</si>
  <si>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</si>
  <si>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</si>
  <si>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</si>
  <si>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17.07.19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</si>
</sst>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29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F30" sqref="F30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5" t="s">
        <v>1</v>
      </c>
      <c r="E7" s="105" t="s">
        <v>16</v>
      </c>
      <c r="F7" s="105" t="s">
        <v>37</v>
      </c>
      <c r="G7" s="14" t="s">
        <v>38</v>
      </c>
      <c r="H7" s="118" t="s">
        <v>114</v>
      </c>
      <c r="I7" s="14" t="s">
        <v>38</v>
      </c>
      <c r="J7" s="108" t="s">
        <v>2</v>
      </c>
      <c r="K7" s="106" t="s">
        <v>110</v>
      </c>
    </row>
    <row r="8" spans="1:26" ht="39.75" customHeight="1">
      <c r="A8" s="122"/>
      <c r="B8" s="1" t="s">
        <v>17</v>
      </c>
      <c r="C8" s="122"/>
      <c r="D8" s="105"/>
      <c r="E8" s="105"/>
      <c r="F8" s="105"/>
      <c r="G8" s="49" t="s">
        <v>39</v>
      </c>
      <c r="H8" s="119"/>
      <c r="I8" s="49" t="s">
        <v>109</v>
      </c>
      <c r="J8" s="109"/>
      <c r="K8" s="107"/>
      <c r="M8" s="116" t="s">
        <v>111</v>
      </c>
      <c r="N8" s="108" t="s">
        <v>22</v>
      </c>
      <c r="O8" s="106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09"/>
      <c r="O9" s="10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10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118991951.61</v>
      </c>
      <c r="I11" s="8"/>
      <c r="J11" s="38">
        <f aca="true" t="shared" si="0" ref="J11:J19">H11/D11*100</f>
        <v>64.0368791130724</v>
      </c>
      <c r="K11" s="38">
        <f>(H11/(N11+O11+P11+Q11+R11+O28+P28+Q28+R28+S11+S28+T11+T28))*100</f>
        <v>91.11507222283755</v>
      </c>
      <c r="L11" s="73"/>
      <c r="M11" s="46">
        <f>N11+O11+P11+Q11+R11+S11+T11-H12</f>
        <v>5633799.549999982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108626125.98</v>
      </c>
      <c r="I12" s="37"/>
      <c r="J12" s="51">
        <f t="shared" si="0"/>
        <v>73.80474856504176</v>
      </c>
      <c r="K12" s="66">
        <f>(H12/(N11+O11+P11+Q11+R11+S11+T11))*100</f>
        <v>95.06931277622724</v>
      </c>
      <c r="L12" s="73"/>
      <c r="M12" s="42">
        <f>(N12+O12+P12+Q12+R12+S12+T12)-(H13+H16+H17+H18+H19)</f>
        <v>1605742.809999995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v>42264291.3</v>
      </c>
      <c r="I13" s="17"/>
      <c r="J13" s="17">
        <f t="shared" si="0"/>
        <v>86.43181107998117</v>
      </c>
      <c r="K13" s="113">
        <f>((H13+H16+H17+H18+H19)/(N12+O12+P12+Q12+R12+S12+T12))*100</f>
        <v>97.31773430825015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v>2396019</v>
      </c>
      <c r="I17" s="17"/>
      <c r="J17" s="17">
        <f t="shared" si="0"/>
        <v>48.89834693877551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50366702.75</v>
      </c>
      <c r="I20" s="33"/>
      <c r="J20" s="33">
        <f>H20/D20*100</f>
        <v>65.52456406013937</v>
      </c>
      <c r="K20" s="113">
        <f>(H20/(N20+O20+P20+Q20+R20+S20+T20))*100</f>
        <v>92.59477056656436</v>
      </c>
      <c r="L20" s="73"/>
      <c r="M20" s="42">
        <f>(N20+O20+P20+Q20+R20+S20+T20)-(H20)</f>
        <v>4028056.740000002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</f>
        <v>15903951.239999998</v>
      </c>
      <c r="I21" s="21"/>
      <c r="J21" s="21">
        <f aca="true" t="shared" si="5" ref="J21:J27">H21/D21*100</f>
        <v>55.774181212379716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</f>
        <v>304046.85</v>
      </c>
      <c r="I22" s="21"/>
      <c r="J22" s="21">
        <f t="shared" si="5"/>
        <v>20.269749460501078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</f>
        <v>1047420.8200000002</v>
      </c>
      <c r="I24" s="21"/>
      <c r="J24" s="21">
        <f t="shared" si="5"/>
        <v>58.19004555555557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</f>
        <v>1107124.69</v>
      </c>
      <c r="I25" s="21"/>
      <c r="J25" s="21">
        <f t="shared" si="5"/>
        <v>25.161884742456092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</f>
        <v>616639.1699999999</v>
      </c>
      <c r="I26" s="21">
        <v>17240.18</v>
      </c>
      <c r="J26" s="21">
        <f t="shared" si="5"/>
        <v>40.635455048977235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</f>
        <v>29502111.64</v>
      </c>
      <c r="I27" s="21"/>
      <c r="J27" s="21">
        <f t="shared" si="5"/>
        <v>80.75137354009698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10365825.629999999</v>
      </c>
      <c r="I28" s="51"/>
      <c r="J28" s="51">
        <f>H28/D28*100</f>
        <v>26.828443506454704</v>
      </c>
      <c r="K28" s="101">
        <f>(H28/(N28+O28+P28+Q28+R28+S28+T28))*100</f>
        <v>63.45652304073792</v>
      </c>
      <c r="L28" s="73"/>
      <c r="M28" s="47">
        <f>(N28+O28+P28+Q28+R28+S28+T28)-H28</f>
        <v>5969493.630000001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226060</v>
      </c>
      <c r="I31" s="53"/>
      <c r="J31" s="17">
        <f t="shared" si="11"/>
        <v>6.10972972972973</v>
      </c>
      <c r="K31" s="48">
        <f t="shared" si="8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1"/>
        <v>0</v>
      </c>
      <c r="K35" s="48">
        <f t="shared" si="8"/>
        <v>0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16200</v>
      </c>
      <c r="I46" s="51"/>
      <c r="J46" s="17">
        <f t="shared" si="11"/>
        <v>5.4</v>
      </c>
      <c r="K46" s="48">
        <f t="shared" si="8"/>
        <v>100</v>
      </c>
      <c r="L46" s="73"/>
      <c r="M46" s="42">
        <f t="shared" si="12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20000</v>
      </c>
      <c r="I50" s="51"/>
      <c r="J50" s="84">
        <f t="shared" si="11"/>
        <v>3.6363636363636362</v>
      </c>
      <c r="K50" s="48">
        <f t="shared" si="8"/>
        <v>100</v>
      </c>
      <c r="L50" s="73"/>
      <c r="M50" s="42">
        <f t="shared" si="12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77000</v>
      </c>
      <c r="I53" s="51"/>
      <c r="J53" s="17">
        <f t="shared" si="11"/>
        <v>5.310344827586206</v>
      </c>
      <c r="K53" s="48">
        <f t="shared" si="8"/>
        <v>8.415300546448087</v>
      </c>
      <c r="L53" s="73"/>
      <c r="M53" s="42">
        <f t="shared" si="12"/>
        <v>838000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v>88000</v>
      </c>
      <c r="I60" s="53"/>
      <c r="J60" s="97">
        <f t="shared" si="11"/>
        <v>8.799999999999999</v>
      </c>
      <c r="K60" s="48">
        <f t="shared" si="8"/>
        <v>11</v>
      </c>
      <c r="L60" s="73"/>
      <c r="M60" s="42">
        <f t="shared" si="12"/>
        <v>712000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60000</v>
      </c>
      <c r="I63" s="53"/>
      <c r="J63" s="17">
        <f t="shared" si="11"/>
        <v>4.6801872074882995</v>
      </c>
      <c r="K63" s="48">
        <f t="shared" si="8"/>
        <v>10.714285714285714</v>
      </c>
      <c r="L63" s="73"/>
      <c r="M63" s="42">
        <f t="shared" si="12"/>
        <v>500000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2" t="s">
        <v>36</v>
      </c>
      <c r="B82" s="103"/>
      <c r="C82" s="103"/>
      <c r="D82" s="103"/>
      <c r="E82" s="103"/>
      <c r="F82" s="103"/>
      <c r="G82" s="104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151102672.09</v>
      </c>
      <c r="I112" s="8"/>
      <c r="J112" s="8">
        <f>H112/D112*100</f>
        <v>37.36893154568149</v>
      </c>
      <c r="K112" s="101">
        <f t="shared" si="22"/>
        <v>77.48425452360479</v>
      </c>
      <c r="L112" s="73"/>
      <c r="M112" s="47">
        <f>(N112+O112+P112+Q112+R112+S112+T112)-H112</f>
        <v>43908137.54999998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2019-07-17T12:33:24Z</dcterms:modified>
  <cp:category/>
  <cp:version/>
  <cp:contentType/>
  <cp:contentStatus/>
</cp:coreProperties>
</file>